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ndrea/Desktop/"/>
    </mc:Choice>
  </mc:AlternateContent>
  <xr:revisionPtr revIDLastSave="0" documentId="13_ncr:1_{B874ED8E-3A05-F24A-9B5D-972CC81270C4}" xr6:coauthVersionLast="47" xr6:coauthVersionMax="47" xr10:uidLastSave="{00000000-0000-0000-0000-000000000000}"/>
  <bookViews>
    <workbookView xWindow="0" yWindow="0" windowWidth="25600" windowHeight="16000" xr2:uid="{31C77848-9FCD-A849-9622-5D51D2C1AAEC}"/>
  </bookViews>
  <sheets>
    <sheet name="10.probabilità" sheetId="2" r:id="rId1"/>
  </sheets>
  <calcPr calcId="18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21" i="2" l="1"/>
  <c r="F21" i="2"/>
  <c r="L21" i="2"/>
  <c r="M21" i="2"/>
  <c r="E22" i="2"/>
  <c r="F22" i="2"/>
  <c r="L22" i="2"/>
  <c r="M22" i="2"/>
  <c r="E23" i="2"/>
  <c r="F23" i="2"/>
  <c r="L23" i="2"/>
  <c r="M23" i="2"/>
  <c r="E24" i="2"/>
  <c r="F24" i="2"/>
  <c r="L24" i="2"/>
  <c r="M24" i="2"/>
  <c r="E25" i="2"/>
  <c r="F25" i="2"/>
  <c r="L25" i="2"/>
  <c r="M25" i="2"/>
  <c r="F43" i="2"/>
  <c r="H38" i="2"/>
  <c r="H39" i="2"/>
  <c r="B43" i="2"/>
  <c r="H40" i="2"/>
  <c r="H41" i="2"/>
  <c r="G43" i="2"/>
  <c r="H43" i="2"/>
  <c r="B44" i="2"/>
  <c r="I43" i="2"/>
  <c r="J43" i="2"/>
  <c r="F44" i="2"/>
  <c r="G44" i="2"/>
  <c r="H44" i="2"/>
  <c r="I44" i="2"/>
  <c r="J44" i="2"/>
  <c r="F45" i="2"/>
  <c r="G45" i="2"/>
  <c r="H45" i="2"/>
  <c r="I45" i="2"/>
  <c r="J45" i="2"/>
  <c r="F46" i="2"/>
  <c r="G46" i="2"/>
  <c r="H46" i="2"/>
  <c r="I46" i="2"/>
  <c r="J46" i="2"/>
  <c r="F47" i="2"/>
  <c r="G47" i="2"/>
  <c r="H47" i="2"/>
  <c r="I47" i="2"/>
  <c r="J47" i="2"/>
  <c r="F48" i="2"/>
  <c r="G48" i="2"/>
  <c r="H48" i="2"/>
  <c r="I48" i="2"/>
  <c r="J48" i="2"/>
  <c r="F49" i="2"/>
  <c r="G49" i="2"/>
  <c r="H49" i="2"/>
  <c r="I49" i="2"/>
  <c r="J49" i="2"/>
  <c r="F50" i="2"/>
  <c r="G50" i="2"/>
  <c r="H50" i="2"/>
  <c r="I50" i="2"/>
  <c r="J50" i="2"/>
  <c r="F51" i="2"/>
  <c r="G51" i="2"/>
  <c r="H51" i="2"/>
  <c r="I51" i="2"/>
  <c r="J51" i="2"/>
  <c r="F52" i="2"/>
  <c r="G52" i="2"/>
  <c r="H52" i="2"/>
  <c r="I52" i="2"/>
  <c r="J52" i="2"/>
  <c r="F53" i="2"/>
  <c r="G53" i="2"/>
  <c r="H53" i="2"/>
  <c r="I53" i="2"/>
  <c r="J53" i="2"/>
  <c r="F54" i="2"/>
  <c r="G54" i="2"/>
  <c r="H54" i="2"/>
  <c r="I54" i="2"/>
  <c r="J54" i="2"/>
  <c r="F55" i="2"/>
  <c r="G55" i="2"/>
  <c r="H55" i="2"/>
  <c r="I55" i="2"/>
  <c r="J55" i="2"/>
  <c r="F56" i="2"/>
  <c r="G56" i="2"/>
  <c r="H56" i="2"/>
  <c r="I56" i="2"/>
  <c r="J56" i="2"/>
  <c r="F57" i="2"/>
  <c r="G57" i="2"/>
  <c r="H57" i="2"/>
  <c r="I57" i="2"/>
  <c r="J57" i="2"/>
  <c r="F58" i="2"/>
  <c r="G58" i="2"/>
  <c r="H58" i="2"/>
  <c r="I58" i="2"/>
  <c r="J58" i="2"/>
  <c r="F59" i="2"/>
  <c r="G59" i="2"/>
  <c r="H59" i="2"/>
  <c r="I59" i="2"/>
  <c r="J59" i="2"/>
  <c r="F60" i="2"/>
  <c r="G60" i="2"/>
  <c r="H60" i="2"/>
  <c r="I60" i="2"/>
  <c r="J60" i="2"/>
  <c r="F61" i="2"/>
  <c r="G61" i="2"/>
  <c r="H61" i="2"/>
  <c r="I61" i="2"/>
  <c r="J61" i="2"/>
  <c r="F62" i="2"/>
  <c r="G62" i="2"/>
  <c r="H62" i="2"/>
  <c r="I62" i="2"/>
  <c r="J62" i="2"/>
  <c r="F63" i="2"/>
  <c r="G63" i="2"/>
  <c r="H63" i="2"/>
  <c r="I63" i="2"/>
  <c r="J63" i="2"/>
  <c r="F64" i="2"/>
  <c r="G64" i="2"/>
  <c r="H64" i="2"/>
  <c r="I64" i="2"/>
  <c r="J64" i="2"/>
  <c r="F65" i="2"/>
  <c r="G65" i="2"/>
  <c r="H65" i="2"/>
  <c r="I65" i="2"/>
  <c r="J65" i="2"/>
  <c r="F66" i="2"/>
  <c r="G66" i="2"/>
  <c r="H66" i="2"/>
  <c r="I66" i="2"/>
  <c r="J66" i="2"/>
  <c r="F67" i="2"/>
  <c r="G67" i="2"/>
  <c r="H67" i="2"/>
  <c r="I67" i="2"/>
  <c r="J67" i="2"/>
  <c r="G68" i="2"/>
  <c r="J68" i="2"/>
  <c r="F79" i="2"/>
  <c r="H73" i="2"/>
  <c r="H74" i="2"/>
  <c r="H75" i="2"/>
  <c r="H76" i="2"/>
  <c r="F78" i="2"/>
  <c r="G78" i="2"/>
  <c r="H78" i="2"/>
  <c r="I78" i="2"/>
  <c r="J78" i="2"/>
  <c r="K78" i="2"/>
  <c r="L78" i="2"/>
  <c r="M78" i="2"/>
  <c r="G79" i="2"/>
  <c r="H79" i="2"/>
  <c r="I79" i="2"/>
  <c r="J79" i="2"/>
  <c r="K79" i="2"/>
  <c r="L79" i="2"/>
  <c r="M79" i="2"/>
  <c r="F80" i="2"/>
  <c r="G80" i="2"/>
  <c r="H80" i="2"/>
  <c r="I80" i="2"/>
  <c r="J80" i="2"/>
  <c r="K80" i="2"/>
  <c r="L80" i="2"/>
  <c r="M80" i="2"/>
  <c r="F81" i="2"/>
  <c r="G81" i="2"/>
  <c r="H81" i="2"/>
  <c r="I81" i="2"/>
  <c r="J81" i="2"/>
  <c r="K81" i="2"/>
  <c r="L81" i="2"/>
  <c r="M81" i="2"/>
  <c r="F82" i="2"/>
  <c r="G82" i="2"/>
  <c r="H82" i="2"/>
  <c r="I82" i="2"/>
  <c r="J82" i="2"/>
  <c r="K82" i="2"/>
  <c r="L82" i="2"/>
  <c r="M82" i="2"/>
  <c r="F95" i="2"/>
  <c r="H89" i="2"/>
  <c r="H90" i="2"/>
  <c r="B94" i="2"/>
  <c r="H91" i="2"/>
  <c r="H92" i="2"/>
  <c r="F94" i="2"/>
  <c r="G94" i="2"/>
  <c r="H94" i="2"/>
  <c r="I94" i="2"/>
  <c r="J94" i="2"/>
  <c r="K94" i="2"/>
  <c r="L94" i="2"/>
  <c r="M94" i="2"/>
  <c r="G95" i="2"/>
  <c r="H95" i="2"/>
  <c r="I95" i="2"/>
  <c r="J95" i="2"/>
  <c r="K95" i="2"/>
  <c r="L95" i="2"/>
  <c r="M95" i="2"/>
  <c r="F96" i="2"/>
  <c r="G96" i="2"/>
  <c r="H96" i="2"/>
  <c r="I96" i="2"/>
  <c r="J96" i="2"/>
  <c r="K96" i="2"/>
  <c r="L96" i="2"/>
  <c r="M96" i="2"/>
  <c r="F97" i="2"/>
  <c r="G97" i="2"/>
  <c r="H97" i="2"/>
  <c r="I97" i="2"/>
  <c r="J97" i="2"/>
  <c r="K97" i="2"/>
  <c r="L97" i="2"/>
  <c r="M97" i="2"/>
  <c r="F98" i="2"/>
  <c r="G98" i="2"/>
  <c r="H98" i="2"/>
  <c r="I98" i="2"/>
  <c r="J98" i="2"/>
  <c r="K98" i="2"/>
  <c r="L98" i="2"/>
  <c r="M98" i="2"/>
  <c r="G100" i="2"/>
  <c r="J100" i="2"/>
</calcChain>
</file>

<file path=xl/sharedStrings.xml><?xml version="1.0" encoding="utf-8"?>
<sst xmlns="http://schemas.openxmlformats.org/spreadsheetml/2006/main" count="110" uniqueCount="75">
  <si>
    <t>somma</t>
  </si>
  <si>
    <t>p(k) con C</t>
  </si>
  <si>
    <t>CD,N-k</t>
  </si>
  <si>
    <t>CP,k</t>
  </si>
  <si>
    <t>p(k) con C'</t>
  </si>
  <si>
    <t>C'D;N-k</t>
  </si>
  <si>
    <t>C'P;k</t>
  </si>
  <si>
    <t>p(k)</t>
  </si>
  <si>
    <t>Cm;k</t>
  </si>
  <si>
    <t>k</t>
  </si>
  <si>
    <t>N</t>
  </si>
  <si>
    <t>n</t>
  </si>
  <si>
    <t>D</t>
  </si>
  <si>
    <t>P</t>
  </si>
  <si>
    <t>C'n;N</t>
  </si>
  <si>
    <t>1-p</t>
  </si>
  <si>
    <t>p</t>
  </si>
  <si>
    <t>CN,m</t>
  </si>
  <si>
    <t>C</t>
  </si>
  <si>
    <t>T</t>
  </si>
  <si>
    <t>gruppi di N elementi da un gruppo di n elementi</t>
  </si>
  <si>
    <t>CN,k</t>
  </si>
  <si>
    <t>gruppi di elementi con k multipli di 3 su 25 estrazioni</t>
  </si>
  <si>
    <t>Cm,k</t>
  </si>
  <si>
    <t>estrazioni</t>
  </si>
  <si>
    <t>non multipli di 3</t>
  </si>
  <si>
    <t>H3</t>
  </si>
  <si>
    <t>multipli di 3</t>
  </si>
  <si>
    <t>m3</t>
  </si>
  <si>
    <t>C'H3;N-k</t>
  </si>
  <si>
    <t>C'm3;k</t>
  </si>
  <si>
    <t>numero totale elementi</t>
  </si>
  <si>
    <t>comC</t>
  </si>
  <si>
    <t>comb T</t>
  </si>
  <si>
    <t>nC</t>
  </si>
  <si>
    <t>nT</t>
  </si>
  <si>
    <t>6-6</t>
  </si>
  <si>
    <t>6-5</t>
  </si>
  <si>
    <t>6-4</t>
  </si>
  <si>
    <t>6-3</t>
  </si>
  <si>
    <t>6-2</t>
  </si>
  <si>
    <t>6-1</t>
  </si>
  <si>
    <t>5-6</t>
  </si>
  <si>
    <t>5-5</t>
  </si>
  <si>
    <t>5-4</t>
  </si>
  <si>
    <t>5-3</t>
  </si>
  <si>
    <t>5-2</t>
  </si>
  <si>
    <t>5-1</t>
  </si>
  <si>
    <t>4-6</t>
  </si>
  <si>
    <t>4-5</t>
  </si>
  <si>
    <t>4-4</t>
  </si>
  <si>
    <t>4-3</t>
  </si>
  <si>
    <t>4-2</t>
  </si>
  <si>
    <t>4-1</t>
  </si>
  <si>
    <t>3-6</t>
  </si>
  <si>
    <t>3-5</t>
  </si>
  <si>
    <t>3-4</t>
  </si>
  <si>
    <t>3-3</t>
  </si>
  <si>
    <t>3-2</t>
  </si>
  <si>
    <t>3-1</t>
  </si>
  <si>
    <t>2-6</t>
  </si>
  <si>
    <t>2-5</t>
  </si>
  <si>
    <t>2-4</t>
  </si>
  <si>
    <t>2-3</t>
  </si>
  <si>
    <t>2-2</t>
  </si>
  <si>
    <t>2-1</t>
  </si>
  <si>
    <t>1-6</t>
  </si>
  <si>
    <t>1-5</t>
  </si>
  <si>
    <t>1-4</t>
  </si>
  <si>
    <t>1-3</t>
  </si>
  <si>
    <t>1-2</t>
  </si>
  <si>
    <t>1-1</t>
  </si>
  <si>
    <t>DADO 1</t>
  </si>
  <si>
    <t>DADO 2</t>
  </si>
  <si>
    <t>LANCIO DEI DADI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</si>
</sst>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sz val="1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1" fillId="2" borderId="0" xfId="0" applyFont="1" applyFill="1"/>
    <xf numFmtId="0" fontId="1" fillId="3" borderId="0" xfId="0" applyFont="1" applyFill="1"/>
    <xf numFmtId="0" fontId="1" fillId="0" borderId="0" xfId="0" applyFont="1" applyAlignment="1">
      <alignment horizontal="center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textRotation="255"/>
    </xf>
    <xf numFmtId="0" fontId="1" fillId="0" borderId="0" xfId="0" applyFont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it-IT"/>
        </a:p>
      </c:txPr>
    </c:title>
    <c:autoTitleDeleted val="0"/>
    <c:plotArea>
      <c:layout/>
      <c:lineChart>
        <c:grouping val="standard"/>
        <c:varyColors val="0"/>
        <c:ser>
          <c:idx val="1"/>
          <c:order val="0"/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'10.probabilità'!$E$43:$E$67</c:f>
              <c:numCache>
                <c:formatCode>General</c:formatCode>
                <c:ptCount val="25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</c:numCache>
            </c:numRef>
          </c:cat>
          <c:val>
            <c:numRef>
              <c:f>'10.probabilità'!$G$43:$G$67</c:f>
              <c:numCache>
                <c:formatCode>General</c:formatCode>
                <c:ptCount val="25"/>
                <c:pt idx="0">
                  <c:v>4.950266005295758E-4</c:v>
                </c:pt>
                <c:pt idx="1">
                  <c:v>2.9701596031774546E-3</c:v>
                </c:pt>
                <c:pt idx="2">
                  <c:v>1.1385611812180245E-2</c:v>
                </c:pt>
                <c:pt idx="3">
                  <c:v>3.131043248349568E-2</c:v>
                </c:pt>
                <c:pt idx="4">
                  <c:v>6.575190821534091E-2</c:v>
                </c:pt>
                <c:pt idx="5">
                  <c:v>0.10958651369223485</c:v>
                </c:pt>
                <c:pt idx="6">
                  <c:v>0.1487245542966045</c:v>
                </c:pt>
                <c:pt idx="7">
                  <c:v>0.16731512358367998</c:v>
                </c:pt>
                <c:pt idx="8">
                  <c:v>0.15801983894014221</c:v>
                </c:pt>
                <c:pt idx="9">
                  <c:v>0.12641587115211375</c:v>
                </c:pt>
                <c:pt idx="10">
                  <c:v>8.619263942189577E-2</c:v>
                </c:pt>
                <c:pt idx="11">
                  <c:v>5.0279039662772536E-2</c:v>
                </c:pt>
                <c:pt idx="12">
                  <c:v>2.5139519831386268E-2</c:v>
                </c:pt>
                <c:pt idx="13">
                  <c:v>1.0774079927736971E-2</c:v>
                </c:pt>
                <c:pt idx="14">
                  <c:v>3.9504959735035547E-3</c:v>
                </c:pt>
                <c:pt idx="15">
                  <c:v>1.2345299917198612E-3</c:v>
                </c:pt>
                <c:pt idx="16">
                  <c:v>3.2678735074937501E-4</c:v>
                </c:pt>
                <c:pt idx="17">
                  <c:v>7.2619411277638916E-5</c:v>
                </c:pt>
                <c:pt idx="18">
                  <c:v>1.3377259972196637E-5</c:v>
                </c:pt>
                <c:pt idx="19">
                  <c:v>2.0065889958294955E-6</c:v>
                </c:pt>
                <c:pt idx="20">
                  <c:v>2.388796423606543E-7</c:v>
                </c:pt>
                <c:pt idx="21">
                  <c:v>2.1716331123695841E-8</c:v>
                </c:pt>
                <c:pt idx="22">
                  <c:v>1.4162824645888591E-9</c:v>
                </c:pt>
                <c:pt idx="23">
                  <c:v>5.9011769357869138E-11</c:v>
                </c:pt>
                <c:pt idx="24">
                  <c:v>1.1802353871573826E-12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7A1-7C45-A7DA-9C1533BACA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799650816"/>
        <c:axId val="758702624"/>
      </c:lineChart>
      <c:catAx>
        <c:axId val="7996508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it-IT"/>
          </a:p>
        </c:txPr>
        <c:crossAx val="758702624"/>
        <c:crosses val="autoZero"/>
        <c:auto val="1"/>
        <c:lblAlgn val="ctr"/>
        <c:lblOffset val="100"/>
        <c:noMultiLvlLbl val="0"/>
      </c:catAx>
      <c:valAx>
        <c:axId val="7587026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it-IT"/>
          </a:p>
        </c:txPr>
        <c:crossAx val="79965081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it-IT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it-IT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it-IT"/>
        </a:p>
      </c:txPr>
    </c:title>
    <c:autoTitleDeleted val="0"/>
    <c:plotArea>
      <c:layout/>
      <c:scatterChart>
        <c:scatterStyle val="smoothMarker"/>
        <c:varyColors val="0"/>
        <c:ser>
          <c:idx val="1"/>
          <c:order val="0"/>
          <c:tx>
            <c:strRef>
              <c:f>'10.probabilità'!$G$42</c:f>
              <c:strCache>
                <c:ptCount val="1"/>
                <c:pt idx="0">
                  <c:v>p(k)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'10.probabilità'!$E$43:$E$68</c:f>
              <c:numCache>
                <c:formatCode>General</c:formatCode>
                <c:ptCount val="26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</c:numCache>
            </c:numRef>
          </c:xVal>
          <c:yVal>
            <c:numRef>
              <c:f>'10.probabilità'!$G$43:$G$68</c:f>
              <c:numCache>
                <c:formatCode>General</c:formatCode>
                <c:ptCount val="26"/>
                <c:pt idx="0">
                  <c:v>4.950266005295758E-4</c:v>
                </c:pt>
                <c:pt idx="1">
                  <c:v>2.9701596031774546E-3</c:v>
                </c:pt>
                <c:pt idx="2">
                  <c:v>1.1385611812180245E-2</c:v>
                </c:pt>
                <c:pt idx="3">
                  <c:v>3.131043248349568E-2</c:v>
                </c:pt>
                <c:pt idx="4">
                  <c:v>6.575190821534091E-2</c:v>
                </c:pt>
                <c:pt idx="5">
                  <c:v>0.10958651369223485</c:v>
                </c:pt>
                <c:pt idx="6">
                  <c:v>0.1487245542966045</c:v>
                </c:pt>
                <c:pt idx="7">
                  <c:v>0.16731512358367998</c:v>
                </c:pt>
                <c:pt idx="8">
                  <c:v>0.15801983894014221</c:v>
                </c:pt>
                <c:pt idx="9">
                  <c:v>0.12641587115211375</c:v>
                </c:pt>
                <c:pt idx="10">
                  <c:v>8.619263942189577E-2</c:v>
                </c:pt>
                <c:pt idx="11">
                  <c:v>5.0279039662772536E-2</c:v>
                </c:pt>
                <c:pt idx="12">
                  <c:v>2.5139519831386268E-2</c:v>
                </c:pt>
                <c:pt idx="13">
                  <c:v>1.0774079927736971E-2</c:v>
                </c:pt>
                <c:pt idx="14">
                  <c:v>3.9504959735035547E-3</c:v>
                </c:pt>
                <c:pt idx="15">
                  <c:v>1.2345299917198612E-3</c:v>
                </c:pt>
                <c:pt idx="16">
                  <c:v>3.2678735074937501E-4</c:v>
                </c:pt>
                <c:pt idx="17">
                  <c:v>7.2619411277638916E-5</c:v>
                </c:pt>
                <c:pt idx="18">
                  <c:v>1.3377259972196637E-5</c:v>
                </c:pt>
                <c:pt idx="19">
                  <c:v>2.0065889958294955E-6</c:v>
                </c:pt>
                <c:pt idx="20">
                  <c:v>2.388796423606543E-7</c:v>
                </c:pt>
                <c:pt idx="21">
                  <c:v>2.1716331123695841E-8</c:v>
                </c:pt>
                <c:pt idx="22">
                  <c:v>1.4162824645888591E-9</c:v>
                </c:pt>
                <c:pt idx="23">
                  <c:v>5.9011769357869138E-11</c:v>
                </c:pt>
                <c:pt idx="24">
                  <c:v>1.1802353871573826E-12</c:v>
                </c:pt>
                <c:pt idx="25">
                  <c:v>0.99996039787195756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7712-8D4D-9349-7E31DDE21F54}"/>
            </c:ext>
          </c:extLst>
        </c:ser>
        <c:ser>
          <c:idx val="4"/>
          <c:order val="1"/>
          <c:tx>
            <c:strRef>
              <c:f>'10.probabilità'!$J$42</c:f>
              <c:strCache>
                <c:ptCount val="1"/>
                <c:pt idx="0">
                  <c:v>p(k) con C'</c:v>
                </c:pt>
              </c:strCache>
            </c:strRef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xVal>
            <c:numRef>
              <c:f>'10.probabilità'!$E$43:$E$68</c:f>
              <c:numCache>
                <c:formatCode>General</c:formatCode>
                <c:ptCount val="26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</c:numCache>
            </c:numRef>
          </c:xVal>
          <c:yVal>
            <c:numRef>
              <c:f>'10.probabilità'!$J$43:$J$68</c:f>
              <c:numCache>
                <c:formatCode>General</c:formatCode>
                <c:ptCount val="26"/>
                <c:pt idx="0">
                  <c:v>5.0132191206056899E-4</c:v>
                </c:pt>
                <c:pt idx="1">
                  <c:v>2.9974439145152264E-3</c:v>
                </c:pt>
                <c:pt idx="2">
                  <c:v>1.1455856997764769E-2</c:v>
                </c:pt>
                <c:pt idx="3">
                  <c:v>3.1425122422119554E-2</c:v>
                </c:pt>
                <c:pt idx="4">
                  <c:v>6.5861210062358483E-2</c:v>
                </c:pt>
                <c:pt idx="5">
                  <c:v>0.10960455016746259</c:v>
                </c:pt>
                <c:pt idx="6">
                  <c:v>0.14860072825011772</c:v>
                </c:pt>
                <c:pt idx="7">
                  <c:v>0.1670924675350231</c:v>
                </c:pt>
                <c:pt idx="8">
                  <c:v>0.15780955267196625</c:v>
                </c:pt>
                <c:pt idx="9">
                  <c:v>0.12631060854262915</c:v>
                </c:pt>
                <c:pt idx="10">
                  <c:v>8.6206789849437748E-2</c:v>
                </c:pt>
                <c:pt idx="11">
                  <c:v>5.0362561939591988E-2</c:v>
                </c:pt>
                <c:pt idx="12">
                  <c:v>2.5231543007659857E-2</c:v>
                </c:pt>
                <c:pt idx="13">
                  <c:v>1.0840502756671694E-2</c:v>
                </c:pt>
                <c:pt idx="14">
                  <c:v>3.9867557226255512E-3</c:v>
                </c:pt>
                <c:pt idx="15">
                  <c:v>1.2502151464174611E-3</c:v>
                </c:pt>
                <c:pt idx="16">
                  <c:v>3.3226129801789344E-4</c:v>
                </c:pt>
                <c:pt idx="17">
                  <c:v>7.4167718115530727E-5</c:v>
                </c:pt>
                <c:pt idx="18">
                  <c:v>1.3730718517523724E-5</c:v>
                </c:pt>
                <c:pt idx="19">
                  <c:v>2.0709261883965424E-6</c:v>
                </c:pt>
                <c:pt idx="20">
                  <c:v>2.480170794453522E-7</c:v>
                </c:pt>
                <c:pt idx="21">
                  <c:v>2.2693489528096833E-8</c:v>
                </c:pt>
                <c:pt idx="22">
                  <c:v>1.4903668057149496E-9</c:v>
                </c:pt>
                <c:pt idx="23">
                  <c:v>6.2564278921239413E-11</c:v>
                </c:pt>
                <c:pt idx="24">
                  <c:v>1.2612958630521866E-12</c:v>
                </c:pt>
                <c:pt idx="25">
                  <c:v>0.99995973382402248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7712-8D4D-9349-7E31DDE21F5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17602528"/>
        <c:axId val="816887024"/>
      </c:scatterChart>
      <c:valAx>
        <c:axId val="81760252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it-IT"/>
          </a:p>
        </c:txPr>
        <c:crossAx val="816887024"/>
        <c:crosses val="autoZero"/>
        <c:crossBetween val="midCat"/>
      </c:valAx>
      <c:valAx>
        <c:axId val="8168870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it-IT"/>
          </a:p>
        </c:txPr>
        <c:crossAx val="81760252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it-IT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it-IT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806450</xdr:colOff>
      <xdr:row>46</xdr:row>
      <xdr:rowOff>292100</xdr:rowOff>
    </xdr:from>
    <xdr:to>
      <xdr:col>19</xdr:col>
      <xdr:colOff>425450</xdr:colOff>
      <xdr:row>55</xdr:row>
      <xdr:rowOff>292100</xdr:rowOff>
    </xdr:to>
    <xdr:graphicFrame macro="">
      <xdr:nvGraphicFramePr>
        <xdr:cNvPr id="2" name="Grafico 1">
          <a:extLst>
            <a:ext uri="{FF2B5EF4-FFF2-40B4-BE49-F238E27FC236}">
              <a16:creationId xmlns:a16="http://schemas.microsoft.com/office/drawing/2014/main" id="{1A9B5D8F-0602-1349-9FF8-2B71A5BF2EB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12</xdr:col>
      <xdr:colOff>615950</xdr:colOff>
      <xdr:row>39</xdr:row>
      <xdr:rowOff>190500</xdr:rowOff>
    </xdr:from>
    <xdr:to>
      <xdr:col>18</xdr:col>
      <xdr:colOff>234950</xdr:colOff>
      <xdr:row>55</xdr:row>
      <xdr:rowOff>76200</xdr:rowOff>
    </xdr:to>
    <xdr:graphicFrame macro="">
      <xdr:nvGraphicFramePr>
        <xdr:cNvPr id="3" name="Grafico 2">
          <a:extLst>
            <a:ext uri="{FF2B5EF4-FFF2-40B4-BE49-F238E27FC236}">
              <a16:creationId xmlns:a16="http://schemas.microsoft.com/office/drawing/2014/main" id="{877D2C10-C38C-7A42-AEB9-4902E0E39DD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21F5E3-EB78-3545-AD1E-A6D4064F40F7}">
  <dimension ref="A3:O100"/>
  <sheetViews>
    <sheetView tabSelected="1" topLeftCell="A63" workbookViewId="0">
      <selection activeCell="G79" sqref="G79"/>
    </sheetView>
  </sheetViews>
  <sheetFormatPr baseColWidth="10" defaultRowHeight="24" x14ac:dyDescent="0.3"/>
  <cols>
    <col min="1" max="6" width="10.83203125" style="1"/>
    <col min="7" max="10" width="18.1640625" style="1" bestFit="1" customWidth="1"/>
    <col min="11" max="11" width="19.33203125" style="1" customWidth="1"/>
    <col min="12" max="12" width="18.1640625" style="1" bestFit="1" customWidth="1"/>
    <col min="13" max="13" width="13.33203125" style="1" bestFit="1" customWidth="1"/>
    <col min="14" max="16384" width="10.83203125" style="1"/>
  </cols>
  <sheetData>
    <row r="3" spans="1:12" x14ac:dyDescent="0.3">
      <c r="A3" s="1" t="s">
        <v>74</v>
      </c>
    </row>
    <row r="5" spans="1:12" x14ac:dyDescent="0.3">
      <c r="B5" s="1" t="s">
        <v>72</v>
      </c>
      <c r="C5" s="1">
        <v>1</v>
      </c>
      <c r="D5" s="1">
        <v>2</v>
      </c>
      <c r="E5" s="1">
        <v>3</v>
      </c>
      <c r="F5" s="1">
        <v>4</v>
      </c>
      <c r="H5" s="1">
        <v>5</v>
      </c>
      <c r="L5" s="1">
        <v>6</v>
      </c>
    </row>
    <row r="7" spans="1:12" x14ac:dyDescent="0.3">
      <c r="B7" s="1" t="s">
        <v>73</v>
      </c>
      <c r="C7" s="1">
        <v>1</v>
      </c>
      <c r="D7" s="1">
        <v>2</v>
      </c>
      <c r="E7" s="1">
        <v>3</v>
      </c>
      <c r="F7" s="1">
        <v>4</v>
      </c>
      <c r="H7" s="1">
        <v>5</v>
      </c>
      <c r="L7" s="1">
        <v>6</v>
      </c>
    </row>
    <row r="9" spans="1:12" x14ac:dyDescent="0.3">
      <c r="A9" s="6"/>
      <c r="B9" s="6"/>
      <c r="C9" s="8" t="s">
        <v>73</v>
      </c>
      <c r="D9" s="8"/>
      <c r="E9" s="8"/>
      <c r="F9" s="8"/>
      <c r="G9" s="8"/>
      <c r="H9" s="8"/>
      <c r="I9" s="8"/>
      <c r="J9" s="8"/>
      <c r="K9" s="8"/>
      <c r="L9" s="8"/>
    </row>
    <row r="10" spans="1:12" x14ac:dyDescent="0.3">
      <c r="A10" s="6"/>
      <c r="B10" s="6"/>
      <c r="C10" s="6">
        <v>1</v>
      </c>
      <c r="D10" s="6">
        <v>2</v>
      </c>
      <c r="E10" s="6">
        <v>3</v>
      </c>
      <c r="F10" s="6">
        <v>4</v>
      </c>
      <c r="G10" s="6"/>
      <c r="H10" s="6">
        <v>5</v>
      </c>
      <c r="I10" s="6"/>
      <c r="J10" s="6"/>
      <c r="K10" s="6"/>
      <c r="L10" s="6">
        <v>6</v>
      </c>
    </row>
    <row r="11" spans="1:12" x14ac:dyDescent="0.3">
      <c r="A11" s="7" t="s">
        <v>72</v>
      </c>
      <c r="B11" s="6">
        <v>1</v>
      </c>
      <c r="C11" s="5" t="s">
        <v>71</v>
      </c>
      <c r="D11" s="5" t="s">
        <v>70</v>
      </c>
      <c r="E11" s="5" t="s">
        <v>69</v>
      </c>
      <c r="F11" s="5" t="s">
        <v>68</v>
      </c>
      <c r="G11" s="5"/>
      <c r="H11" s="5" t="s">
        <v>67</v>
      </c>
      <c r="I11" s="5"/>
      <c r="J11" s="5"/>
      <c r="K11" s="5"/>
      <c r="L11" s="5" t="s">
        <v>66</v>
      </c>
    </row>
    <row r="12" spans="1:12" x14ac:dyDescent="0.3">
      <c r="A12" s="7"/>
      <c r="B12" s="6">
        <v>2</v>
      </c>
      <c r="C12" s="5" t="s">
        <v>65</v>
      </c>
      <c r="D12" s="5" t="s">
        <v>64</v>
      </c>
      <c r="E12" s="5" t="s">
        <v>63</v>
      </c>
      <c r="F12" s="5" t="s">
        <v>62</v>
      </c>
      <c r="G12" s="5"/>
      <c r="H12" s="5" t="s">
        <v>61</v>
      </c>
      <c r="I12" s="5"/>
      <c r="J12" s="5"/>
      <c r="K12" s="5"/>
      <c r="L12" s="5" t="s">
        <v>60</v>
      </c>
    </row>
    <row r="13" spans="1:12" x14ac:dyDescent="0.3">
      <c r="A13" s="7"/>
      <c r="B13" s="6">
        <v>3</v>
      </c>
      <c r="C13" s="5" t="s">
        <v>59</v>
      </c>
      <c r="D13" s="5" t="s">
        <v>58</v>
      </c>
      <c r="E13" s="5" t="s">
        <v>57</v>
      </c>
      <c r="F13" s="5" t="s">
        <v>56</v>
      </c>
      <c r="G13" s="5"/>
      <c r="H13" s="5" t="s">
        <v>55</v>
      </c>
      <c r="I13" s="5"/>
      <c r="J13" s="5"/>
      <c r="K13" s="5"/>
      <c r="L13" s="5" t="s">
        <v>54</v>
      </c>
    </row>
    <row r="14" spans="1:12" x14ac:dyDescent="0.3">
      <c r="A14" s="7"/>
      <c r="B14" s="6">
        <v>4</v>
      </c>
      <c r="C14" s="5" t="s">
        <v>53</v>
      </c>
      <c r="D14" s="5" t="s">
        <v>52</v>
      </c>
      <c r="E14" s="5" t="s">
        <v>51</v>
      </c>
      <c r="F14" s="5" t="s">
        <v>50</v>
      </c>
      <c r="G14" s="5"/>
      <c r="H14" s="5" t="s">
        <v>49</v>
      </c>
      <c r="I14" s="5"/>
      <c r="J14" s="5"/>
      <c r="K14" s="5"/>
      <c r="L14" s="5" t="s">
        <v>48</v>
      </c>
    </row>
    <row r="15" spans="1:12" x14ac:dyDescent="0.3">
      <c r="A15" s="7"/>
      <c r="B15" s="6">
        <v>5</v>
      </c>
      <c r="C15" s="5" t="s">
        <v>47</v>
      </c>
      <c r="D15" s="5" t="s">
        <v>46</v>
      </c>
      <c r="E15" s="5" t="s">
        <v>45</v>
      </c>
      <c r="F15" s="5" t="s">
        <v>44</v>
      </c>
      <c r="G15" s="5"/>
      <c r="H15" s="5" t="s">
        <v>43</v>
      </c>
      <c r="I15" s="5"/>
      <c r="J15" s="5"/>
      <c r="K15" s="5"/>
      <c r="L15" s="5" t="s">
        <v>42</v>
      </c>
    </row>
    <row r="16" spans="1:12" x14ac:dyDescent="0.3">
      <c r="A16" s="7"/>
      <c r="B16" s="6">
        <v>6</v>
      </c>
      <c r="C16" s="5" t="s">
        <v>41</v>
      </c>
      <c r="D16" s="5" t="s">
        <v>40</v>
      </c>
      <c r="E16" s="5" t="s">
        <v>39</v>
      </c>
      <c r="F16" s="5" t="s">
        <v>38</v>
      </c>
      <c r="G16" s="5"/>
      <c r="H16" s="5" t="s">
        <v>37</v>
      </c>
      <c r="I16" s="5"/>
      <c r="J16" s="5"/>
      <c r="K16" s="5"/>
      <c r="L16" s="5" t="s">
        <v>36</v>
      </c>
    </row>
    <row r="20" spans="1:13" x14ac:dyDescent="0.3">
      <c r="A20" s="1" t="s">
        <v>19</v>
      </c>
      <c r="B20" s="1" t="s">
        <v>18</v>
      </c>
      <c r="D20" s="4" t="s">
        <v>19</v>
      </c>
      <c r="E20" s="4" t="s">
        <v>35</v>
      </c>
      <c r="F20" s="1" t="s">
        <v>34</v>
      </c>
      <c r="L20" s="1" t="s">
        <v>33</v>
      </c>
      <c r="M20" s="1" t="s">
        <v>32</v>
      </c>
    </row>
    <row r="21" spans="1:13" x14ac:dyDescent="0.3">
      <c r="A21" s="1">
        <v>4</v>
      </c>
      <c r="D21" s="4">
        <v>0</v>
      </c>
      <c r="E21" s="4">
        <f>COUNTIF($A$21:$A$36,D21)</f>
        <v>1</v>
      </c>
      <c r="F21" s="1">
        <f>4-D21</f>
        <v>4</v>
      </c>
      <c r="L21" s="1">
        <f>_xlfn.COMBINA(1,E21)</f>
        <v>1</v>
      </c>
      <c r="M21" s="1">
        <f>_xlfn.COMBINA(1,F21)</f>
        <v>1</v>
      </c>
    </row>
    <row r="22" spans="1:13" x14ac:dyDescent="0.3">
      <c r="A22" s="1">
        <v>3</v>
      </c>
      <c r="D22" s="4">
        <v>1</v>
      </c>
      <c r="E22" s="4">
        <f>COUNTIF($A$21:$A$36,D22)</f>
        <v>4</v>
      </c>
      <c r="F22" s="1">
        <f>4-D22</f>
        <v>3</v>
      </c>
      <c r="L22" s="1">
        <f>_xlfn.COMBINA(1,E22)</f>
        <v>1</v>
      </c>
      <c r="M22" s="1">
        <f>_xlfn.COMBINA(1,F22)</f>
        <v>1</v>
      </c>
    </row>
    <row r="23" spans="1:13" x14ac:dyDescent="0.3">
      <c r="A23" s="1">
        <v>3</v>
      </c>
      <c r="D23" s="4">
        <v>2</v>
      </c>
      <c r="E23" s="4">
        <f>COUNTIF($A$21:$A$36,D23)</f>
        <v>6</v>
      </c>
      <c r="F23" s="1">
        <f>4-D23</f>
        <v>2</v>
      </c>
      <c r="L23" s="1">
        <f>_xlfn.COMBINA(1,E23)</f>
        <v>1</v>
      </c>
      <c r="M23" s="1">
        <f>_xlfn.COMBINA(1,F23)</f>
        <v>1</v>
      </c>
    </row>
    <row r="24" spans="1:13" x14ac:dyDescent="0.3">
      <c r="A24" s="1">
        <v>2</v>
      </c>
      <c r="D24" s="4">
        <v>3</v>
      </c>
      <c r="E24" s="4">
        <f>COUNTIF($A$21:$A$36,D24)</f>
        <v>4</v>
      </c>
      <c r="F24" s="1">
        <f>4-D24</f>
        <v>1</v>
      </c>
      <c r="L24" s="1">
        <f>_xlfn.COMBINA(1,E24)</f>
        <v>1</v>
      </c>
      <c r="M24" s="1">
        <f>_xlfn.COMBINA(1,F24)</f>
        <v>1</v>
      </c>
    </row>
    <row r="25" spans="1:13" x14ac:dyDescent="0.3">
      <c r="A25" s="1">
        <v>3</v>
      </c>
      <c r="D25" s="4">
        <v>4</v>
      </c>
      <c r="E25" s="4">
        <f>COUNTIF($A$21:$A$36,D25)</f>
        <v>1</v>
      </c>
      <c r="F25" s="1">
        <f>4-D25</f>
        <v>0</v>
      </c>
      <c r="L25" s="1">
        <f>_xlfn.COMBINA(1,E25)</f>
        <v>1</v>
      </c>
      <c r="M25" s="1">
        <f>_xlfn.COMBINA(1,F25)</f>
        <v>1</v>
      </c>
    </row>
    <row r="26" spans="1:13" x14ac:dyDescent="0.3">
      <c r="A26" s="1">
        <v>2</v>
      </c>
    </row>
    <row r="27" spans="1:13" x14ac:dyDescent="0.3">
      <c r="A27" s="1">
        <v>2</v>
      </c>
    </row>
    <row r="28" spans="1:13" x14ac:dyDescent="0.3">
      <c r="A28" s="1">
        <v>1</v>
      </c>
    </row>
    <row r="29" spans="1:13" x14ac:dyDescent="0.3">
      <c r="A29" s="1">
        <v>3</v>
      </c>
    </row>
    <row r="30" spans="1:13" x14ac:dyDescent="0.3">
      <c r="A30" s="1">
        <v>2</v>
      </c>
    </row>
    <row r="31" spans="1:13" x14ac:dyDescent="0.3">
      <c r="A31" s="1">
        <v>2</v>
      </c>
    </row>
    <row r="32" spans="1:13" x14ac:dyDescent="0.3">
      <c r="A32" s="1">
        <v>1</v>
      </c>
    </row>
    <row r="33" spans="1:15" x14ac:dyDescent="0.3">
      <c r="A33" s="1">
        <v>2</v>
      </c>
    </row>
    <row r="34" spans="1:15" x14ac:dyDescent="0.3">
      <c r="A34" s="1">
        <v>1</v>
      </c>
    </row>
    <row r="35" spans="1:15" x14ac:dyDescent="0.3">
      <c r="A35" s="1">
        <v>1</v>
      </c>
    </row>
    <row r="36" spans="1:15" x14ac:dyDescent="0.3">
      <c r="A36" s="1">
        <v>0</v>
      </c>
    </row>
    <row r="38" spans="1:15" x14ac:dyDescent="0.3">
      <c r="G38" s="1" t="s">
        <v>17</v>
      </c>
      <c r="H38" s="1">
        <f>COMBIN(C43,F43)</f>
        <v>1.161341263526027E+22</v>
      </c>
    </row>
    <row r="39" spans="1:15" x14ac:dyDescent="0.3">
      <c r="G39" s="1" t="s">
        <v>16</v>
      </c>
      <c r="H39" s="1">
        <f>A43/C43</f>
        <v>0.33333333333333331</v>
      </c>
    </row>
    <row r="40" spans="1:15" x14ac:dyDescent="0.3">
      <c r="G40" s="1" t="s">
        <v>15</v>
      </c>
      <c r="H40" s="1">
        <f>B43/C43</f>
        <v>0.66666666666666663</v>
      </c>
    </row>
    <row r="41" spans="1:15" x14ac:dyDescent="0.3">
      <c r="G41" s="1" t="s">
        <v>14</v>
      </c>
      <c r="H41" s="1">
        <f>_xlfn.COMBINA($C$44,$D$43)</f>
        <v>4.7849832478070031E+73</v>
      </c>
      <c r="N41" s="1" t="s">
        <v>11</v>
      </c>
      <c r="O41" s="1" t="s">
        <v>31</v>
      </c>
    </row>
    <row r="42" spans="1:15" x14ac:dyDescent="0.3">
      <c r="A42" s="1" t="s">
        <v>28</v>
      </c>
      <c r="B42" s="1" t="s">
        <v>26</v>
      </c>
      <c r="C42" s="1" t="s">
        <v>11</v>
      </c>
      <c r="D42" s="1" t="s">
        <v>10</v>
      </c>
      <c r="E42" s="1" t="s">
        <v>9</v>
      </c>
      <c r="F42" s="1" t="s">
        <v>8</v>
      </c>
      <c r="G42" s="1" t="s">
        <v>7</v>
      </c>
      <c r="H42" s="1" t="s">
        <v>30</v>
      </c>
      <c r="I42" s="1" t="s">
        <v>29</v>
      </c>
      <c r="J42" s="1" t="s">
        <v>4</v>
      </c>
      <c r="N42" s="1" t="s">
        <v>28</v>
      </c>
      <c r="O42" s="1" t="s">
        <v>27</v>
      </c>
    </row>
    <row r="43" spans="1:15" x14ac:dyDescent="0.3">
      <c r="A43" s="1">
        <v>30</v>
      </c>
      <c r="B43" s="1">
        <f>C43-A43</f>
        <v>60</v>
      </c>
      <c r="C43" s="1">
        <v>90</v>
      </c>
      <c r="D43" s="1">
        <v>25</v>
      </c>
      <c r="E43" s="1">
        <v>1</v>
      </c>
      <c r="F43" s="1">
        <f>COMBIN($D$43,E43)</f>
        <v>25</v>
      </c>
      <c r="G43" s="1">
        <f>F43*$H$39^E43*$H$40^($D$43-E43)</f>
        <v>4.950266005295758E-4</v>
      </c>
      <c r="H43" s="1">
        <f>_xlfn.COMBINA($A$44,E43)</f>
        <v>3000</v>
      </c>
      <c r="I43" s="1">
        <f>_xlfn.COMBINA($B$44,$D$43-E43)</f>
        <v>7.9960565032279936E+66</v>
      </c>
      <c r="J43" s="1">
        <f>H43*I43/$H$41</f>
        <v>5.0132191206056899E-4</v>
      </c>
      <c r="N43" s="1" t="s">
        <v>26</v>
      </c>
      <c r="O43" s="1" t="s">
        <v>25</v>
      </c>
    </row>
    <row r="44" spans="1:15" x14ac:dyDescent="0.3">
      <c r="A44" s="1">
        <v>3000</v>
      </c>
      <c r="B44" s="1">
        <f>C44-A44</f>
        <v>6000</v>
      </c>
      <c r="C44" s="1">
        <v>9000</v>
      </c>
      <c r="E44" s="1">
        <v>2</v>
      </c>
      <c r="F44" s="1">
        <f>COMBIN($D$43,E44)</f>
        <v>300</v>
      </c>
      <c r="G44" s="1">
        <f>F44*$H$39^E44*$H$40^($D$43-E44)</f>
        <v>2.9701596031774546E-3</v>
      </c>
      <c r="H44" s="1">
        <f>_xlfn.COMBINA($A$44,E44)</f>
        <v>4501500</v>
      </c>
      <c r="I44" s="1">
        <f>_xlfn.COMBINA($B$44,$D$43-E44)</f>
        <v>3.1862088008877941E+64</v>
      </c>
      <c r="J44" s="1">
        <f>H44*I44/$H$41</f>
        <v>2.9974439145152264E-3</v>
      </c>
      <c r="N44" s="1" t="s">
        <v>10</v>
      </c>
      <c r="O44" s="1" t="s">
        <v>24</v>
      </c>
    </row>
    <row r="45" spans="1:15" x14ac:dyDescent="0.3">
      <c r="E45" s="1">
        <v>3</v>
      </c>
      <c r="F45" s="1">
        <f>COMBIN($D$43,E45)</f>
        <v>2300</v>
      </c>
      <c r="G45" s="1">
        <f>F45*$H$39^E45*$H$40^($D$43-E45)</f>
        <v>1.1385611812180245E-2</v>
      </c>
      <c r="H45" s="1">
        <f>_xlfn.COMBINA($A$44,E45)</f>
        <v>4504501000</v>
      </c>
      <c r="I45" s="1">
        <f>_xlfn.COMBINA($B$44,$D$43-E45)</f>
        <v>1.2169180076456205E+62</v>
      </c>
      <c r="J45" s="1">
        <f>H45*I45/$H$41</f>
        <v>1.1455856997764769E-2</v>
      </c>
      <c r="N45" s="1" t="s">
        <v>23</v>
      </c>
      <c r="O45" s="1" t="s">
        <v>22</v>
      </c>
    </row>
    <row r="46" spans="1:15" x14ac:dyDescent="0.3">
      <c r="E46" s="1">
        <v>4</v>
      </c>
      <c r="F46" s="1">
        <f>COMBIN($D$43,E46)</f>
        <v>12650.000000000002</v>
      </c>
      <c r="G46" s="1">
        <f>F46*$H$39^E46*$H$40^($D$43-E46)</f>
        <v>3.131043248349568E-2</v>
      </c>
      <c r="H46" s="1">
        <f>_xlfn.COMBINA($A$44,E46)</f>
        <v>3381754125750</v>
      </c>
      <c r="I46" s="1">
        <f>_xlfn.COMBINA($B$44,$D$43-E46)</f>
        <v>4.4464700495272634E+59</v>
      </c>
      <c r="J46" s="1">
        <f>H46*I46/$H$41</f>
        <v>3.1425122422119554E-2</v>
      </c>
      <c r="N46" s="1" t="s">
        <v>21</v>
      </c>
      <c r="O46" s="1" t="s">
        <v>20</v>
      </c>
    </row>
    <row r="47" spans="1:15" x14ac:dyDescent="0.3">
      <c r="E47" s="1">
        <v>5</v>
      </c>
      <c r="F47" s="1">
        <f>COMBIN($D$43,E47)</f>
        <v>53129.999999999993</v>
      </c>
      <c r="G47" s="1">
        <f>F47*$H$39^E47*$H$40^($D$43-E47)</f>
        <v>6.575190821534091E-2</v>
      </c>
      <c r="H47" s="1">
        <f>_xlfn.COMBINA($A$44,E47)</f>
        <v>2031757878750600</v>
      </c>
      <c r="I47" s="1">
        <f>_xlfn.COMBINA($B$44,$D$43-E47)</f>
        <v>1.5510942033234642E+57</v>
      </c>
      <c r="J47" s="1">
        <f>H47*I47/$H$41</f>
        <v>6.5861210062358483E-2</v>
      </c>
    </row>
    <row r="48" spans="1:15" x14ac:dyDescent="0.3">
      <c r="E48" s="1">
        <v>6</v>
      </c>
      <c r="F48" s="1">
        <f>COMBIN($D$43,E48)</f>
        <v>177099.99999999997</v>
      </c>
      <c r="G48" s="1">
        <f>F48*$H$39^E48*$H$40^($D$43-E48)</f>
        <v>0.10958651369223485</v>
      </c>
      <c r="H48" s="1">
        <f>_xlfn.COMBINA($A$44,E48)</f>
        <v>1.0175720709409254E+18</v>
      </c>
      <c r="I48" s="1">
        <f>_xlfn.COMBINA($B$44,$D$43-E48)</f>
        <v>5.1539930331399373E+54</v>
      </c>
      <c r="J48" s="1">
        <f>H48*I48/$H$41</f>
        <v>0.10960455016746259</v>
      </c>
    </row>
    <row r="49" spans="5:10" x14ac:dyDescent="0.3">
      <c r="E49" s="1">
        <v>7</v>
      </c>
      <c r="F49" s="1">
        <f>COMBIN($D$43,E49)</f>
        <v>480700.00000000012</v>
      </c>
      <c r="G49" s="1">
        <f>F49*$H$39^E49*$H$40^($D$43-E49)</f>
        <v>0.1487245542966045</v>
      </c>
      <c r="H49" s="1">
        <f>_xlfn.COMBINA($A$44,E49)</f>
        <v>4.3697452074977454E+20</v>
      </c>
      <c r="I49" s="1">
        <f>_xlfn.COMBINA($B$44,$D$43-E49)</f>
        <v>1.6272161453914726E+52</v>
      </c>
      <c r="J49" s="1">
        <f>H49*I49/$H$41</f>
        <v>0.14860072825011772</v>
      </c>
    </row>
    <row r="50" spans="5:10" x14ac:dyDescent="0.3">
      <c r="E50" s="1">
        <v>8</v>
      </c>
      <c r="F50" s="1">
        <f>COMBIN($D$43,E50)</f>
        <v>1081575</v>
      </c>
      <c r="G50" s="1">
        <f>F50*$H$39^E50*$H$40^($D$43-E50)</f>
        <v>0.16731512358367998</v>
      </c>
      <c r="H50" s="1">
        <f>_xlfn.COMBINA($A$44,E50)</f>
        <v>1.6424779798682152E+23</v>
      </c>
      <c r="I50" s="1">
        <f>_xlfn.COMBINA($B$44,$D$43-E50)</f>
        <v>4.8678561770062336E+49</v>
      </c>
      <c r="J50" s="1">
        <f>H50*I50/$H$41</f>
        <v>0.1670924675350231</v>
      </c>
    </row>
    <row r="51" spans="5:10" x14ac:dyDescent="0.3">
      <c r="E51" s="1">
        <v>9</v>
      </c>
      <c r="F51" s="1">
        <f>COMBIN($D$43,E51)</f>
        <v>2042975</v>
      </c>
      <c r="G51" s="1">
        <f>F51*$H$39^E51*$H$40^($D$43-E51)</f>
        <v>0.15801983894014221</v>
      </c>
      <c r="H51" s="1">
        <f>_xlfn.COMBINA($A$44,E51)</f>
        <v>5.4895264038262112E+25</v>
      </c>
      <c r="I51" s="1">
        <f>_xlfn.COMBINA($B$44,$D$43-E51)</f>
        <v>1.3755577627843413E+47</v>
      </c>
      <c r="J51" s="1">
        <f>H51*I51/$H$41</f>
        <v>0.15780955267196625</v>
      </c>
    </row>
    <row r="52" spans="5:10" x14ac:dyDescent="0.3">
      <c r="E52" s="1">
        <v>10</v>
      </c>
      <c r="F52" s="1">
        <f>COMBIN($D$43,E52)</f>
        <v>3268759.9999999995</v>
      </c>
      <c r="G52" s="1">
        <f>F52*$H$39^E52*$H$40^($D$43-E52)</f>
        <v>0.12641587115211375</v>
      </c>
      <c r="H52" s="1">
        <f>_xlfn.COMBINA($A$44,E52)</f>
        <v>1.6517984949113069E+28</v>
      </c>
      <c r="I52" s="1">
        <f>_xlfn.COMBINA($B$44,$D$43-E52)</f>
        <v>3.6590065177970841E+44</v>
      </c>
      <c r="J52" s="1">
        <f>H52*I52/$H$41</f>
        <v>0.12631060854262915</v>
      </c>
    </row>
    <row r="53" spans="5:10" x14ac:dyDescent="0.3">
      <c r="E53" s="1">
        <v>11</v>
      </c>
      <c r="F53" s="1">
        <f>COMBIN($D$43,E53)</f>
        <v>4457400</v>
      </c>
      <c r="G53" s="1">
        <f>F53*$H$39^E53*$H$40^($D$43-E53)</f>
        <v>8.619263942189577E-2</v>
      </c>
      <c r="H53" s="1">
        <f>_xlfn.COMBINA($A$44,E53)</f>
        <v>4.5199213360754857E+30</v>
      </c>
      <c r="I53" s="1">
        <f>_xlfn.COMBINA($B$44,$D$43-E53)</f>
        <v>9.126221777013011E+41</v>
      </c>
      <c r="J53" s="1">
        <f>H53*I53/$H$41</f>
        <v>8.6206789849437748E-2</v>
      </c>
    </row>
    <row r="54" spans="5:10" x14ac:dyDescent="0.3">
      <c r="E54" s="1">
        <v>12</v>
      </c>
      <c r="F54" s="1">
        <f>COMBIN($D$43,E54)</f>
        <v>5200300.0000000009</v>
      </c>
      <c r="G54" s="1">
        <f>F54*$H$39^E54*$H$40^($D$43-E54)</f>
        <v>5.0279039662772536E-2</v>
      </c>
      <c r="H54" s="1">
        <f>_xlfn.COMBINA($A$44,E54)</f>
        <v>1.1341235952436074E+33</v>
      </c>
      <c r="I54" s="1">
        <f>_xlfn.COMBINA($B$44,$D$43-E54)</f>
        <v>2.124847910829572E+39</v>
      </c>
      <c r="J54" s="1">
        <f>H54*I54/$H$41</f>
        <v>5.0362561939591988E-2</v>
      </c>
    </row>
    <row r="55" spans="5:10" x14ac:dyDescent="0.3">
      <c r="E55" s="1">
        <v>13</v>
      </c>
      <c r="F55" s="1">
        <f>COMBIN($D$43,E55)</f>
        <v>5200300.0000000009</v>
      </c>
      <c r="G55" s="1">
        <f>F55*$H$39^E55*$H$40^($D$43-E55)</f>
        <v>2.5139519831386268E-2</v>
      </c>
      <c r="H55" s="1">
        <f>_xlfn.COMBINA($A$44,E55)</f>
        <v>2.6276771299028808E+35</v>
      </c>
      <c r="I55" s="1">
        <f>_xlfn.COMBINA($B$44,$D$43-E55)</f>
        <v>4.5946478444418562E+36</v>
      </c>
      <c r="J55" s="1">
        <f>H55*I55/$H$41</f>
        <v>2.5231543007659857E-2</v>
      </c>
    </row>
    <row r="56" spans="5:10" x14ac:dyDescent="0.3">
      <c r="E56" s="1">
        <v>14</v>
      </c>
      <c r="F56" s="1">
        <f>COMBIN($D$43,E56)</f>
        <v>4457400</v>
      </c>
      <c r="G56" s="1">
        <f>F56*$H$39^E56*$H$40^($D$43-E56)</f>
        <v>1.0774079927736971E-2</v>
      </c>
      <c r="H56" s="1">
        <f>_xlfn.COMBINA($A$44,E56)</f>
        <v>5.6551365659981281E+37</v>
      </c>
      <c r="I56" s="1">
        <f>_xlfn.COMBINA($B$44,$D$43-E56)</f>
        <v>9.1724794765101112E+33</v>
      </c>
      <c r="J56" s="1">
        <f>H56*I56/$H$41</f>
        <v>1.0840502756671694E-2</v>
      </c>
    </row>
    <row r="57" spans="5:10" x14ac:dyDescent="0.3">
      <c r="E57" s="1">
        <v>15</v>
      </c>
      <c r="F57" s="1">
        <f>COMBIN($D$43,E57)</f>
        <v>3268759.9999999995</v>
      </c>
      <c r="G57" s="1">
        <f>F57*$H$39^E57*$H$40^($D$43-E57)</f>
        <v>3.9504959735035547E-3</v>
      </c>
      <c r="H57" s="1">
        <f>_xlfn.COMBINA($A$44,E57)</f>
        <v>1.1363054406612241E+40</v>
      </c>
      <c r="I57" s="1">
        <f>_xlfn.COMBINA($B$44,$D$43-E57)</f>
        <v>1.6788231986956942E+31</v>
      </c>
      <c r="J57" s="1">
        <f>H57*I57/$H$41</f>
        <v>3.9867557226255512E-3</v>
      </c>
    </row>
    <row r="58" spans="5:10" x14ac:dyDescent="0.3">
      <c r="E58" s="1">
        <v>16</v>
      </c>
      <c r="F58" s="1">
        <f>COMBIN($D$43,E58)</f>
        <v>2042975</v>
      </c>
      <c r="G58" s="1">
        <f>F58*$H$39^E58*$H$40^($D$43-E58)</f>
        <v>1.2345299917198612E-3</v>
      </c>
      <c r="H58" s="1">
        <f>_xlfn.COMBINA($A$44,E58)</f>
        <v>2.1412255647459942E+42</v>
      </c>
      <c r="I58" s="1">
        <f>_xlfn.COMBINA($B$44,$D$43-E58)</f>
        <v>2.7938478926538433E+28</v>
      </c>
      <c r="J58" s="1">
        <f>H58*I58/$H$41</f>
        <v>1.2502151464174611E-3</v>
      </c>
    </row>
    <row r="59" spans="5:10" x14ac:dyDescent="0.3">
      <c r="E59" s="1">
        <v>17</v>
      </c>
      <c r="F59" s="1">
        <f>COMBIN($D$43,E59)</f>
        <v>1081575</v>
      </c>
      <c r="G59" s="1">
        <f>F59*$H$39^E59*$H$40^($D$43-E59)</f>
        <v>3.2678735074937501E-4</v>
      </c>
      <c r="H59" s="1">
        <f>_xlfn.COMBINA($A$44,E59)</f>
        <v>3.7987860607493634E+44</v>
      </c>
      <c r="I59" s="1">
        <f>_xlfn.COMBINA($B$44,$D$43-E59)</f>
        <v>4.18519158353605E+25</v>
      </c>
      <c r="J59" s="1">
        <f>H59*I59/$H$41</f>
        <v>3.3226129801789344E-4</v>
      </c>
    </row>
    <row r="60" spans="5:10" x14ac:dyDescent="0.3">
      <c r="E60" s="1">
        <v>18</v>
      </c>
      <c r="F60" s="1">
        <f>COMBIN($D$43,E60)</f>
        <v>480700.00000000012</v>
      </c>
      <c r="G60" s="1">
        <f>F60*$H$39^E60*$H$40^($D$43-E60)</f>
        <v>7.2619411277638916E-5</v>
      </c>
      <c r="H60" s="1">
        <f>_xlfn.COMBINA($A$44,E60)</f>
        <v>6.3671875251560162E+46</v>
      </c>
      <c r="I60" s="1">
        <f>_xlfn.COMBINA($B$44,$D$43-E60)</f>
        <v>5.5737527331926751E+22</v>
      </c>
      <c r="J60" s="1">
        <f>H60*I60/$H$41</f>
        <v>7.4167718115530727E-5</v>
      </c>
    </row>
    <row r="61" spans="5:10" x14ac:dyDescent="0.3">
      <c r="E61" s="1">
        <v>19</v>
      </c>
      <c r="F61" s="1">
        <f>COMBIN($D$43,E61)</f>
        <v>177099.99999999997</v>
      </c>
      <c r="G61" s="1">
        <f>F61*$H$39^E61*$H$40^($D$43-E61)</f>
        <v>1.3377259972196637E-5</v>
      </c>
      <c r="H61" s="1">
        <f>_xlfn.COMBINA($A$44,E61)</f>
        <v>1.0113774711010977E+49</v>
      </c>
      <c r="I61" s="1">
        <f>_xlfn.COMBINA($B$44,$D$43-E61)</f>
        <v>6.49621530675137E+19</v>
      </c>
      <c r="J61" s="1">
        <f>H61*I61/$H$41</f>
        <v>1.3730718517523724E-5</v>
      </c>
    </row>
    <row r="62" spans="5:10" x14ac:dyDescent="0.3">
      <c r="E62" s="1">
        <v>20</v>
      </c>
      <c r="F62" s="1">
        <f>COMBIN($D$43,E62)</f>
        <v>53129.999999999993</v>
      </c>
      <c r="G62" s="1">
        <f>F62*$H$39^E62*$H$40^($D$43-E62)</f>
        <v>2.0065889958294955E-6</v>
      </c>
      <c r="H62" s="1">
        <f>_xlfn.COMBINA($A$44,E62)</f>
        <v>1.526674292627107E+51</v>
      </c>
      <c r="I62" s="1">
        <f>_xlfn.COMBINA($B$44,$D$43-E62)</f>
        <v>6.49080630150012E+16</v>
      </c>
      <c r="J62" s="1">
        <f>H62*I62/$H$41</f>
        <v>2.0709261883965424E-6</v>
      </c>
    </row>
    <row r="63" spans="5:10" x14ac:dyDescent="0.3">
      <c r="E63" s="1">
        <v>21</v>
      </c>
      <c r="F63" s="1">
        <f>COMBIN($D$43,E63)</f>
        <v>12650.000000000002</v>
      </c>
      <c r="G63" s="1">
        <f>F63*$H$39^E63*$H$40^($D$43-E63)</f>
        <v>2.388796423606543E-7</v>
      </c>
      <c r="H63" s="1">
        <f>_xlfn.COMBINA($A$44,E63)</f>
        <v>2.1955030303494587E+53</v>
      </c>
      <c r="I63" s="1">
        <f>_xlfn.COMBINA($B$44,$D$43-E63)</f>
        <v>54054016501500</v>
      </c>
      <c r="J63" s="1">
        <f>H63*I63/$H$41</f>
        <v>2.480170794453522E-7</v>
      </c>
    </row>
    <row r="64" spans="5:10" x14ac:dyDescent="0.3">
      <c r="E64" s="1">
        <v>22</v>
      </c>
      <c r="F64" s="1">
        <f>COMBIN($D$43,E64)</f>
        <v>2300</v>
      </c>
      <c r="G64" s="1">
        <f>F64*$H$39^E64*$H$40^($D$43-E64)</f>
        <v>2.1716331123695841E-8</v>
      </c>
      <c r="H64" s="1">
        <f>_xlfn.COMBINA($A$44,E64)</f>
        <v>3.0148248430389614E+55</v>
      </c>
      <c r="I64" s="1">
        <f>_xlfn.COMBINA($B$44,$D$43-E64)</f>
        <v>36018002000</v>
      </c>
      <c r="J64" s="1">
        <f>H64*I64/$H$41</f>
        <v>2.2693489528096833E-8</v>
      </c>
    </row>
    <row r="65" spans="1:13" x14ac:dyDescent="0.3">
      <c r="E65" s="1">
        <v>23</v>
      </c>
      <c r="F65" s="1">
        <f>COMBIN($D$43,E65)</f>
        <v>300</v>
      </c>
      <c r="G65" s="1">
        <f>F65*$H$39^E65*$H$40^($D$43-E65)</f>
        <v>1.4162824645888591E-9</v>
      </c>
      <c r="H65" s="1">
        <f>_xlfn.COMBINA($A$44,E65)</f>
        <v>3.9612176850711928E+57</v>
      </c>
      <c r="I65" s="1">
        <f>_xlfn.COMBINA($B$44,$D$43-E65)</f>
        <v>18003000</v>
      </c>
      <c r="J65" s="1">
        <f>H65*I65/$H$41</f>
        <v>1.4903668057149496E-9</v>
      </c>
    </row>
    <row r="66" spans="1:13" x14ac:dyDescent="0.3">
      <c r="E66" s="1">
        <v>24</v>
      </c>
      <c r="F66" s="1">
        <f>COMBIN($D$43,E66)</f>
        <v>25</v>
      </c>
      <c r="G66" s="1">
        <f>F66*$H$39^E66*$H$40^($D$43-E66)</f>
        <v>5.9011769357869138E-11</v>
      </c>
      <c r="H66" s="1">
        <f>_xlfn.COMBINA($A$44,E66)</f>
        <v>4.9894837758209226E+59</v>
      </c>
      <c r="I66" s="1">
        <f>_xlfn.COMBINA($B$44,$D$43-E66)</f>
        <v>6000</v>
      </c>
      <c r="J66" s="1">
        <f>H66*I66/$H$41</f>
        <v>6.2564278921239413E-11</v>
      </c>
    </row>
    <row r="67" spans="1:13" x14ac:dyDescent="0.3">
      <c r="E67" s="1">
        <v>25</v>
      </c>
      <c r="F67" s="1">
        <f>COMBIN($D$43,E67)</f>
        <v>1</v>
      </c>
      <c r="G67" s="1">
        <f>F67*$H$39^E67*$H$40^($D$43-E67)</f>
        <v>1.1802353871573826E-12</v>
      </c>
      <c r="H67" s="1">
        <f>_xlfn.COMBINA($A$44,E67)</f>
        <v>6.0352795752329889E+61</v>
      </c>
      <c r="I67" s="1">
        <f>_xlfn.COMBINA($B$44,$D$43-E67)</f>
        <v>1</v>
      </c>
      <c r="J67" s="1">
        <f>H67*I67/$H$41</f>
        <v>1.2612958630521866E-12</v>
      </c>
    </row>
    <row r="68" spans="1:13" x14ac:dyDescent="0.3">
      <c r="G68" s="1">
        <f>SUM(G43:G67)</f>
        <v>0.99996039787195756</v>
      </c>
      <c r="J68" s="1">
        <f>SUM(J43:J67)</f>
        <v>0.99995973382402248</v>
      </c>
    </row>
    <row r="73" spans="1:13" x14ac:dyDescent="0.3">
      <c r="G73" s="1" t="s">
        <v>17</v>
      </c>
      <c r="H73" s="1">
        <f>COMBIN(C78,F79)</f>
        <v>664668499500</v>
      </c>
    </row>
    <row r="74" spans="1:13" x14ac:dyDescent="0.3">
      <c r="G74" s="1" t="s">
        <v>16</v>
      </c>
      <c r="H74" s="1">
        <f>A78/C78</f>
        <v>0.5</v>
      </c>
    </row>
    <row r="75" spans="1:13" x14ac:dyDescent="0.3">
      <c r="G75" s="1" t="s">
        <v>15</v>
      </c>
      <c r="H75" s="1">
        <f>B78/C78</f>
        <v>0.5</v>
      </c>
    </row>
    <row r="76" spans="1:13" x14ac:dyDescent="0.3">
      <c r="E76" s="1" t="s">
        <v>19</v>
      </c>
      <c r="G76" s="1" t="s">
        <v>14</v>
      </c>
      <c r="H76" s="1">
        <f>_xlfn.COMBINA($C$78,$D$78)</f>
        <v>668668500500</v>
      </c>
    </row>
    <row r="77" spans="1:13" x14ac:dyDescent="0.3">
      <c r="A77" s="1" t="s">
        <v>19</v>
      </c>
      <c r="B77" s="1" t="s">
        <v>18</v>
      </c>
      <c r="C77" s="1" t="s">
        <v>11</v>
      </c>
      <c r="D77" s="1" t="s">
        <v>10</v>
      </c>
      <c r="E77" s="1" t="s">
        <v>9</v>
      </c>
      <c r="F77" s="1" t="s">
        <v>8</v>
      </c>
      <c r="G77" s="1" t="s">
        <v>7</v>
      </c>
      <c r="H77" s="1" t="s">
        <v>6</v>
      </c>
      <c r="I77" s="1" t="s">
        <v>5</v>
      </c>
      <c r="J77" s="1" t="s">
        <v>4</v>
      </c>
      <c r="K77" s="1" t="s">
        <v>3</v>
      </c>
      <c r="L77" s="1" t="s">
        <v>2</v>
      </c>
      <c r="M77" s="1" t="s">
        <v>1</v>
      </c>
    </row>
    <row r="78" spans="1:13" x14ac:dyDescent="0.3">
      <c r="A78" s="1">
        <v>1000</v>
      </c>
      <c r="B78" s="1">
        <v>1000</v>
      </c>
      <c r="C78" s="1">
        <v>2000</v>
      </c>
      <c r="D78" s="1">
        <v>4</v>
      </c>
      <c r="E78" s="1">
        <v>0</v>
      </c>
      <c r="F78" s="1">
        <f>COMBIN($D$78,E78)</f>
        <v>1</v>
      </c>
      <c r="G78" s="1">
        <f>F78*$H$74^E78*$H$75^($D$78-E78)</f>
        <v>6.25E-2</v>
      </c>
      <c r="H78" s="1">
        <f>_xlfn.COMBINA($A$78,E78)</f>
        <v>1</v>
      </c>
      <c r="I78" s="1">
        <f>_xlfn.COMBINA($B$78,$D$78-E78)</f>
        <v>41917125250</v>
      </c>
      <c r="J78" s="1">
        <f>H78*I78/$H$76</f>
        <v>6.2687453078253685E-2</v>
      </c>
      <c r="K78" s="1">
        <f>_xlfn.COMBINA($A$78,E78)</f>
        <v>1</v>
      </c>
      <c r="L78" s="1">
        <f>_xlfn.COMBINA($B$78,$D$78-E78)</f>
        <v>41917125250</v>
      </c>
      <c r="M78" s="1">
        <f>K78*L78/$H$76</f>
        <v>6.2687453078253685E-2</v>
      </c>
    </row>
    <row r="79" spans="1:13" x14ac:dyDescent="0.3">
      <c r="E79" s="1">
        <v>1</v>
      </c>
      <c r="F79" s="1">
        <f>COMBIN($D$78,E79)</f>
        <v>4</v>
      </c>
      <c r="G79" s="1">
        <f>F79*$H$74^E79*$H$75^($D$78-E79)</f>
        <v>0.25</v>
      </c>
      <c r="H79" s="1">
        <f>_xlfn.COMBINA($A$78,E79)</f>
        <v>1000</v>
      </c>
      <c r="I79" s="1">
        <f>_xlfn.COMBINA($B$78,$D$78-E79)</f>
        <v>167167000</v>
      </c>
      <c r="J79" s="1">
        <f>H79*I79/$H$76</f>
        <v>0.24999981287439157</v>
      </c>
      <c r="K79" s="1">
        <f>_xlfn.COMBINA($A$78,E79)</f>
        <v>1000</v>
      </c>
      <c r="L79" s="1">
        <f>_xlfn.COMBINA($B$78,$D$78-E79)</f>
        <v>167167000</v>
      </c>
      <c r="M79" s="1">
        <f>K79*L79/$H$76</f>
        <v>0.24999981287439157</v>
      </c>
    </row>
    <row r="80" spans="1:13" x14ac:dyDescent="0.3">
      <c r="E80" s="1">
        <v>2</v>
      </c>
      <c r="F80" s="1">
        <f>COMBIN($D$78,E80)</f>
        <v>6</v>
      </c>
      <c r="G80" s="1">
        <f>F80*$H$74^E80*$H$75^($D$78-E80)</f>
        <v>0.375</v>
      </c>
      <c r="H80" s="1">
        <f>_xlfn.COMBINA($A$78,E80)</f>
        <v>500500</v>
      </c>
      <c r="I80" s="1">
        <f>_xlfn.COMBINA($B$78,$D$78-E80)</f>
        <v>500500</v>
      </c>
      <c r="J80" s="1">
        <f>H80*I80/$H$76</f>
        <v>0.37462546809470954</v>
      </c>
      <c r="K80" s="1">
        <f>_xlfn.COMBINA($A$78,E80)</f>
        <v>500500</v>
      </c>
      <c r="L80" s="1">
        <f>_xlfn.COMBINA($B$78,$D$78-E80)</f>
        <v>500500</v>
      </c>
      <c r="M80" s="1">
        <f>K80*L80/$H$76</f>
        <v>0.37462546809470954</v>
      </c>
    </row>
    <row r="81" spans="1:13" x14ac:dyDescent="0.3">
      <c r="E81" s="1">
        <v>3</v>
      </c>
      <c r="F81" s="1">
        <f>COMBIN($D$78,E81)</f>
        <v>4</v>
      </c>
      <c r="G81" s="1">
        <f>F81*$H$74^E81*$H$75^($D$78-E81)</f>
        <v>0.25</v>
      </c>
      <c r="H81" s="1">
        <f>_xlfn.COMBINA($A$78,E81)</f>
        <v>167167000</v>
      </c>
      <c r="I81" s="1">
        <f>_xlfn.COMBINA($B$78,$D$78-E81)</f>
        <v>1000</v>
      </c>
      <c r="J81" s="1">
        <f>H81*I81/$H$76</f>
        <v>0.24999981287439157</v>
      </c>
      <c r="K81" s="1">
        <f>_xlfn.COMBINA($A$78,E81)</f>
        <v>167167000</v>
      </c>
      <c r="L81" s="1">
        <f>_xlfn.COMBINA($B$78,$D$78-E81)</f>
        <v>1000</v>
      </c>
      <c r="M81" s="1">
        <f>K81*L81/$H$76</f>
        <v>0.24999981287439157</v>
      </c>
    </row>
    <row r="82" spans="1:13" x14ac:dyDescent="0.3">
      <c r="E82" s="1">
        <v>4</v>
      </c>
      <c r="F82" s="1">
        <f>COMBIN($D$78,E82)</f>
        <v>1</v>
      </c>
      <c r="G82" s="1">
        <f>F82*$H$74^E82*$H$75^($D$78-E82)</f>
        <v>6.25E-2</v>
      </c>
      <c r="H82" s="1">
        <f>_xlfn.COMBINA($A$78,E82)</f>
        <v>41917125250</v>
      </c>
      <c r="I82" s="1">
        <f>_xlfn.COMBINA($B$78,$D$78-E82)</f>
        <v>1</v>
      </c>
      <c r="J82" s="1">
        <f>H82*I82/$H$76</f>
        <v>6.2687453078253685E-2</v>
      </c>
      <c r="K82" s="1">
        <f>_xlfn.COMBINA($A$78,E82)</f>
        <v>41917125250</v>
      </c>
      <c r="L82" s="1">
        <f>_xlfn.COMBINA($B$78,$D$78-E82)</f>
        <v>1</v>
      </c>
      <c r="M82" s="1">
        <f>K82*L82/$H$76</f>
        <v>6.2687453078253685E-2</v>
      </c>
    </row>
    <row r="89" spans="1:13" x14ac:dyDescent="0.3">
      <c r="G89" s="1" t="s">
        <v>17</v>
      </c>
      <c r="H89" s="1">
        <f>COMBIN(C94,F95)</f>
        <v>12650.000000000002</v>
      </c>
    </row>
    <row r="90" spans="1:13" x14ac:dyDescent="0.3">
      <c r="G90" s="1" t="s">
        <v>16</v>
      </c>
      <c r="H90" s="1">
        <f>A94/C94</f>
        <v>0.48</v>
      </c>
    </row>
    <row r="91" spans="1:13" x14ac:dyDescent="0.3">
      <c r="G91" s="1" t="s">
        <v>15</v>
      </c>
      <c r="H91" s="1">
        <f>B94/C94</f>
        <v>0.52</v>
      </c>
    </row>
    <row r="92" spans="1:13" x14ac:dyDescent="0.3">
      <c r="G92" s="1" t="s">
        <v>14</v>
      </c>
      <c r="H92" s="1">
        <f>_xlfn.COMBINA($C$95,$D$94)</f>
        <v>1.6276432294531256E+20</v>
      </c>
    </row>
    <row r="93" spans="1:13" x14ac:dyDescent="0.3">
      <c r="A93" s="1" t="s">
        <v>13</v>
      </c>
      <c r="B93" s="1" t="s">
        <v>12</v>
      </c>
      <c r="C93" s="1" t="s">
        <v>11</v>
      </c>
      <c r="D93" s="1" t="s">
        <v>10</v>
      </c>
      <c r="E93" s="1" t="s">
        <v>9</v>
      </c>
      <c r="F93" s="1" t="s">
        <v>8</v>
      </c>
      <c r="G93" s="1" t="s">
        <v>7</v>
      </c>
      <c r="H93" s="1" t="s">
        <v>6</v>
      </c>
      <c r="I93" s="1" t="s">
        <v>5</v>
      </c>
      <c r="J93" s="1" t="s">
        <v>4</v>
      </c>
      <c r="K93" s="1" t="s">
        <v>3</v>
      </c>
      <c r="L93" s="1" t="s">
        <v>2</v>
      </c>
      <c r="M93" s="1" t="s">
        <v>1</v>
      </c>
    </row>
    <row r="94" spans="1:13" x14ac:dyDescent="0.3">
      <c r="A94" s="1">
        <v>12</v>
      </c>
      <c r="B94" s="1">
        <f>C94-A94</f>
        <v>13</v>
      </c>
      <c r="C94" s="1">
        <v>25</v>
      </c>
      <c r="D94" s="1">
        <v>4</v>
      </c>
      <c r="E94" s="1">
        <v>0</v>
      </c>
      <c r="F94" s="1">
        <f>COMBIN($D$94,E94)</f>
        <v>1</v>
      </c>
      <c r="G94" s="1">
        <f>F94*$H$90^E94*$H$91^($D$94-E94)</f>
        <v>7.3116160000000013E-2</v>
      </c>
      <c r="H94" s="1">
        <f>_xlfn.COMBINA($A$95,E94)</f>
        <v>1</v>
      </c>
      <c r="I94" s="1">
        <f>_xlfn.COMBINA($B$95,$D$94-E94)</f>
        <v>1.1900965924412531E+19</v>
      </c>
      <c r="J94" s="1">
        <f>H94*I94/$H$92</f>
        <v>7.3117779800006638E-2</v>
      </c>
      <c r="K94" s="1">
        <f>_xlfn.COMBINA($A$95,E94)</f>
        <v>1</v>
      </c>
      <c r="L94" s="1">
        <f>_xlfn.COMBINA($B$95,$D$94-E94)</f>
        <v>1.1900965924412531E+19</v>
      </c>
      <c r="M94" s="1">
        <f>K94*L94/$H$92</f>
        <v>7.3117779800006638E-2</v>
      </c>
    </row>
    <row r="95" spans="1:13" x14ac:dyDescent="0.3">
      <c r="A95" s="1">
        <v>120000</v>
      </c>
      <c r="B95" s="1">
        <v>130000</v>
      </c>
      <c r="C95" s="1">
        <v>250000</v>
      </c>
      <c r="E95" s="1">
        <v>1</v>
      </c>
      <c r="F95" s="1">
        <f>COMBIN($D$94,E95)</f>
        <v>4</v>
      </c>
      <c r="G95" s="1">
        <f>F95*$H$90^E95*$H$91^($D$94-E95)</f>
        <v>0.26996735999999999</v>
      </c>
      <c r="H95" s="1">
        <f>_xlfn.COMBINA($A$95,E95)</f>
        <v>120000</v>
      </c>
      <c r="I95" s="1">
        <f>_xlfn.COMBINA($B$95,$D$94-E95)</f>
        <v>366175116709999.94</v>
      </c>
      <c r="J95" s="1">
        <f>H95*I95/$H$92</f>
        <v>0.26996711078977553</v>
      </c>
      <c r="K95" s="1">
        <f>_xlfn.COMBINA($A$95,E95)</f>
        <v>120000</v>
      </c>
      <c r="L95" s="1">
        <f>_xlfn.COMBINA($B$95,$D$94-E95)</f>
        <v>366175116709999.94</v>
      </c>
      <c r="M95" s="1">
        <f>K95*L95/$H$92</f>
        <v>0.26996711078977553</v>
      </c>
    </row>
    <row r="96" spans="1:13" x14ac:dyDescent="0.3">
      <c r="E96" s="1">
        <v>2</v>
      </c>
      <c r="F96" s="1">
        <f>COMBIN($D$94,E96)</f>
        <v>6</v>
      </c>
      <c r="G96" s="1">
        <f>F96*$H$90^E96*$H$91^($D$94-E96)</f>
        <v>0.37380096000000007</v>
      </c>
      <c r="H96" s="1">
        <f>_xlfn.COMBINA($A$95,E96)</f>
        <v>7200060000</v>
      </c>
      <c r="I96" s="1">
        <f>_xlfn.COMBINA($B$95,$D$94-E96)</f>
        <v>8450065000</v>
      </c>
      <c r="J96" s="1">
        <f>H96*I96/$H$92</f>
        <v>0.37379797920667207</v>
      </c>
      <c r="K96" s="1">
        <f>_xlfn.COMBINA($A$95,E96)</f>
        <v>7200060000</v>
      </c>
      <c r="L96" s="1">
        <f>_xlfn.COMBINA($B$95,$D$94-E96)</f>
        <v>8450065000</v>
      </c>
      <c r="M96" s="1">
        <f>K96*L96/$H$92</f>
        <v>0.37379797920667207</v>
      </c>
    </row>
    <row r="97" spans="5:13" x14ac:dyDescent="0.3">
      <c r="E97" s="1">
        <v>3</v>
      </c>
      <c r="F97" s="1">
        <f>COMBIN($D$94,E97)</f>
        <v>4</v>
      </c>
      <c r="G97" s="1">
        <f>F97*$H$90^E97*$H$91^($D$94-E97)</f>
        <v>0.23003135999999999</v>
      </c>
      <c r="H97" s="1">
        <f>_xlfn.COMBINA($A$95,E97)</f>
        <v>288007200040000</v>
      </c>
      <c r="I97" s="1">
        <f>_xlfn.COMBINA($B$95,$D$94-E97)</f>
        <v>130000</v>
      </c>
      <c r="J97" s="1">
        <f>H97*I97/$H$92</f>
        <v>0.23003159001730278</v>
      </c>
      <c r="K97" s="1">
        <f>_xlfn.COMBINA($A$95,E97)</f>
        <v>288007200040000</v>
      </c>
      <c r="L97" s="1">
        <f>_xlfn.COMBINA($B$95,$D$94-E97)</f>
        <v>130000</v>
      </c>
      <c r="M97" s="1">
        <f>K97*L97/$H$92</f>
        <v>0.23003159001730278</v>
      </c>
    </row>
    <row r="98" spans="5:13" x14ac:dyDescent="0.3">
      <c r="E98" s="1">
        <v>4</v>
      </c>
      <c r="F98" s="1">
        <f>COMBIN($D$94,E98)</f>
        <v>1</v>
      </c>
      <c r="G98" s="3">
        <f>F98*$H$90^E98*$H$91^($D$94-E98)</f>
        <v>5.3084159999999998E-2</v>
      </c>
      <c r="H98" s="1">
        <f>_xlfn.COMBINA($A$95,E98)</f>
        <v>8.6404320066000302E+18</v>
      </c>
      <c r="I98" s="1">
        <f>_xlfn.COMBINA($B$95,$D$94-E98)</f>
        <v>1</v>
      </c>
      <c r="J98" s="1">
        <f>H98*I98/$H$92</f>
        <v>5.3085540186243042E-2</v>
      </c>
      <c r="K98" s="1">
        <f>_xlfn.COMBINA($A$95,E98)</f>
        <v>8.6404320066000302E+18</v>
      </c>
      <c r="L98" s="1">
        <f>_xlfn.COMBINA($B$95,$D$94-E98)</f>
        <v>1</v>
      </c>
      <c r="M98" s="2">
        <f>K98*L98/$H$92</f>
        <v>5.3085540186243042E-2</v>
      </c>
    </row>
    <row r="100" spans="5:13" x14ac:dyDescent="0.3">
      <c r="E100" s="1" t="s">
        <v>0</v>
      </c>
      <c r="G100" s="1">
        <f>SUM(G94:G98)</f>
        <v>1</v>
      </c>
      <c r="J100" s="1">
        <f>SUM(J94:J98)</f>
        <v>1</v>
      </c>
    </row>
  </sheetData>
  <mergeCells count="2">
    <mergeCell ref="A11:A16"/>
    <mergeCell ref="C9:L9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10.probabilità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2022-07-23T10:32:14Z</dcterms:created>
  <dcterms:modified xsi:type="dcterms:W3CDTF">2022-07-23T10:33:14Z</dcterms:modified>
</cp:coreProperties>
</file>